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iana.simbrian\Desktop\energie 2019\OS 6.1-productie\Ajutor de stat\HG schema_11 nov 2020\"/>
    </mc:Choice>
  </mc:AlternateContent>
  <bookViews>
    <workbookView xWindow="0" yWindow="0" windowWidth="25125" windowHeight="12435"/>
  </bookViews>
  <sheets>
    <sheet name="calcul" sheetId="2" r:id="rId1"/>
  </sheets>
  <calcPr calcId="152511" iterate="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2" l="1"/>
  <c r="C17" i="2"/>
  <c r="C16" i="2"/>
  <c r="C20" i="2"/>
  <c r="C57" i="2"/>
  <c r="C13" i="2"/>
  <c r="C14" i="2"/>
  <c r="C15" i="2"/>
  <c r="C60" i="2"/>
  <c r="D54" i="2"/>
  <c r="C54" i="2"/>
  <c r="F53" i="2"/>
  <c r="F52" i="2"/>
  <c r="C51" i="2"/>
  <c r="C59" i="2"/>
  <c r="C58" i="2"/>
  <c r="AD53" i="2"/>
  <c r="AC53" i="2"/>
  <c r="AB53" i="2"/>
  <c r="AA53" i="2"/>
  <c r="Z53" i="2"/>
  <c r="Y53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E53" i="2"/>
  <c r="D53" i="2"/>
  <c r="C53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D52" i="2"/>
  <c r="AD51" i="2"/>
  <c r="AD54" i="2"/>
  <c r="AC51" i="2"/>
  <c r="AC54" i="2"/>
  <c r="AB51" i="2"/>
  <c r="AB54" i="2"/>
  <c r="AA51" i="2"/>
  <c r="AA54" i="2"/>
  <c r="Z51" i="2"/>
  <c r="Z54" i="2"/>
  <c r="Y51" i="2"/>
  <c r="Y54" i="2"/>
  <c r="X51" i="2"/>
  <c r="X54" i="2"/>
  <c r="W51" i="2"/>
  <c r="W54" i="2"/>
  <c r="V51" i="2"/>
  <c r="V54" i="2"/>
  <c r="U51" i="2"/>
  <c r="U54" i="2"/>
  <c r="T51" i="2"/>
  <c r="T54" i="2"/>
  <c r="S51" i="2"/>
  <c r="S54" i="2"/>
  <c r="R51" i="2"/>
  <c r="R54" i="2"/>
  <c r="Q51" i="2"/>
  <c r="Q54" i="2"/>
  <c r="P51" i="2"/>
  <c r="P54" i="2"/>
  <c r="O51" i="2"/>
  <c r="O54" i="2"/>
  <c r="N51" i="2"/>
  <c r="N54" i="2"/>
  <c r="M51" i="2"/>
  <c r="M54" i="2"/>
  <c r="L51" i="2"/>
  <c r="L54" i="2"/>
  <c r="K51" i="2"/>
  <c r="K54" i="2"/>
  <c r="J51" i="2"/>
  <c r="J54" i="2"/>
  <c r="I51" i="2"/>
  <c r="I54" i="2"/>
  <c r="H51" i="2"/>
  <c r="H54" i="2"/>
  <c r="G51" i="2"/>
  <c r="G54" i="2"/>
  <c r="F51" i="2"/>
  <c r="F54" i="2"/>
  <c r="E51" i="2"/>
  <c r="E54" i="2"/>
  <c r="D51" i="2"/>
  <c r="D50" i="2"/>
  <c r="C50" i="2"/>
  <c r="D49" i="2"/>
  <c r="C49" i="2"/>
  <c r="E43" i="2"/>
  <c r="E52" i="2"/>
  <c r="D43" i="2"/>
  <c r="C43" i="2"/>
  <c r="C52" i="2"/>
  <c r="C41" i="2"/>
  <c r="C40" i="2"/>
  <c r="D32" i="2"/>
  <c r="E32" i="2"/>
  <c r="F31" i="2"/>
  <c r="F40" i="2"/>
  <c r="E31" i="2"/>
  <c r="E40" i="2"/>
  <c r="D31" i="2"/>
  <c r="D40" i="2"/>
  <c r="F32" i="2"/>
  <c r="E41" i="2"/>
  <c r="E50" i="2"/>
  <c r="G31" i="2"/>
  <c r="D41" i="2"/>
  <c r="E49" i="2"/>
  <c r="F49" i="2"/>
  <c r="C24" i="2"/>
  <c r="C23" i="2"/>
  <c r="C22" i="2"/>
  <c r="C61" i="2"/>
  <c r="G49" i="2"/>
  <c r="H31" i="2"/>
  <c r="G40" i="2"/>
  <c r="F41" i="2"/>
  <c r="F50" i="2"/>
  <c r="G32" i="2"/>
  <c r="G50" i="2"/>
  <c r="H32" i="2"/>
  <c r="G41" i="2"/>
  <c r="I31" i="2"/>
  <c r="H40" i="2"/>
  <c r="H49" i="2"/>
  <c r="I40" i="2"/>
  <c r="I49" i="2"/>
  <c r="J31" i="2"/>
  <c r="I32" i="2"/>
  <c r="H41" i="2"/>
  <c r="H50" i="2"/>
  <c r="J32" i="2"/>
  <c r="I41" i="2"/>
  <c r="I50" i="2"/>
  <c r="J40" i="2"/>
  <c r="J49" i="2"/>
  <c r="K31" i="2"/>
  <c r="K49" i="2"/>
  <c r="L31" i="2"/>
  <c r="K40" i="2"/>
  <c r="J41" i="2"/>
  <c r="J50" i="2"/>
  <c r="K32" i="2"/>
  <c r="K50" i="2"/>
  <c r="L32" i="2"/>
  <c r="K41" i="2"/>
  <c r="M31" i="2"/>
  <c r="L40" i="2"/>
  <c r="L49" i="2"/>
  <c r="C10" i="2"/>
  <c r="M40" i="2"/>
  <c r="M49" i="2"/>
  <c r="N31" i="2"/>
  <c r="M32" i="2"/>
  <c r="L41" i="2"/>
  <c r="L50" i="2"/>
  <c r="B5" i="2"/>
  <c r="N32" i="2"/>
  <c r="M41" i="2"/>
  <c r="M50" i="2"/>
  <c r="N40" i="2"/>
  <c r="N49" i="2"/>
  <c r="O31" i="2"/>
  <c r="O49" i="2"/>
  <c r="P31" i="2"/>
  <c r="O40" i="2"/>
  <c r="N41" i="2"/>
  <c r="N50" i="2"/>
  <c r="O32" i="2"/>
  <c r="O50" i="2"/>
  <c r="P32" i="2"/>
  <c r="O41" i="2"/>
  <c r="Q31" i="2"/>
  <c r="P40" i="2"/>
  <c r="P49" i="2"/>
  <c r="Q40" i="2"/>
  <c r="Q49" i="2"/>
  <c r="R31" i="2"/>
  <c r="Q32" i="2"/>
  <c r="P41" i="2"/>
  <c r="P50" i="2"/>
  <c r="R32" i="2"/>
  <c r="Q41" i="2"/>
  <c r="Q50" i="2"/>
  <c r="R40" i="2"/>
  <c r="R49" i="2"/>
  <c r="S31" i="2"/>
  <c r="S49" i="2"/>
  <c r="T31" i="2"/>
  <c r="S40" i="2"/>
  <c r="R41" i="2"/>
  <c r="R50" i="2"/>
  <c r="S32" i="2"/>
  <c r="S50" i="2"/>
  <c r="T32" i="2"/>
  <c r="S41" i="2"/>
  <c r="U31" i="2"/>
  <c r="T40" i="2"/>
  <c r="T49" i="2"/>
  <c r="U40" i="2"/>
  <c r="U49" i="2"/>
  <c r="V31" i="2"/>
  <c r="U32" i="2"/>
  <c r="T41" i="2"/>
  <c r="T50" i="2"/>
  <c r="V40" i="2"/>
  <c r="V49" i="2"/>
  <c r="W31" i="2"/>
  <c r="V32" i="2"/>
  <c r="U41" i="2"/>
  <c r="U50" i="2"/>
  <c r="W49" i="2"/>
  <c r="X31" i="2"/>
  <c r="W40" i="2"/>
  <c r="V41" i="2"/>
  <c r="V50" i="2"/>
  <c r="W32" i="2"/>
  <c r="W50" i="2"/>
  <c r="X32" i="2"/>
  <c r="W41" i="2"/>
  <c r="Y31" i="2"/>
  <c r="X40" i="2"/>
  <c r="X49" i="2"/>
  <c r="Y40" i="2"/>
  <c r="Y49" i="2"/>
  <c r="Z31" i="2"/>
  <c r="Y32" i="2"/>
  <c r="X41" i="2"/>
  <c r="X50" i="2"/>
  <c r="Z40" i="2"/>
  <c r="Z49" i="2"/>
  <c r="AA31" i="2"/>
  <c r="Z32" i="2"/>
  <c r="Y41" i="2"/>
  <c r="Y50" i="2"/>
  <c r="Z41" i="2"/>
  <c r="Z50" i="2"/>
  <c r="AA32" i="2"/>
  <c r="AA49" i="2"/>
  <c r="AB31" i="2"/>
  <c r="AA40" i="2"/>
  <c r="AA50" i="2"/>
  <c r="AB32" i="2"/>
  <c r="AA41" i="2"/>
  <c r="AC31" i="2"/>
  <c r="AB40" i="2"/>
  <c r="AB49" i="2"/>
  <c r="AC40" i="2"/>
  <c r="AC49" i="2"/>
  <c r="AD31" i="2"/>
  <c r="AC32" i="2"/>
  <c r="AB41" i="2"/>
  <c r="AB50" i="2"/>
  <c r="AD40" i="2"/>
  <c r="AD49" i="2"/>
  <c r="AD32" i="2"/>
  <c r="AC41" i="2"/>
  <c r="AC50" i="2"/>
  <c r="AD41" i="2"/>
  <c r="AD50" i="2"/>
</calcChain>
</file>

<file path=xl/sharedStrings.xml><?xml version="1.0" encoding="utf-8"?>
<sst xmlns="http://schemas.openxmlformats.org/spreadsheetml/2006/main" count="74" uniqueCount="37">
  <si>
    <t>durata de implementarea a investitiei</t>
  </si>
  <si>
    <t>ani</t>
  </si>
  <si>
    <t>durata de viata a investitiei</t>
  </si>
  <si>
    <t>Ipoteze</t>
  </si>
  <si>
    <t>an de proiect</t>
  </si>
  <si>
    <t>an calendaristic</t>
  </si>
  <si>
    <t>ani de proiect</t>
  </si>
  <si>
    <t>cost total al investitiei</t>
  </si>
  <si>
    <t>lei, fara TVA</t>
  </si>
  <si>
    <t>din care</t>
  </si>
  <si>
    <t>cheltuieli de natura eligibila</t>
  </si>
  <si>
    <t>cheltuieli de natura neeligibila</t>
  </si>
  <si>
    <t>cheltuieli de investitie</t>
  </si>
  <si>
    <t>cheltuieli de exploatare si intretinere</t>
  </si>
  <si>
    <t>venituri</t>
  </si>
  <si>
    <r>
      <t xml:space="preserve">Flux de numerar prognozat - Situatie </t>
    </r>
    <r>
      <rPr>
        <b/>
        <u/>
        <sz val="11"/>
        <color theme="1"/>
        <rFont val="Calibri"/>
        <family val="2"/>
        <scheme val="minor"/>
      </rPr>
      <t>cu</t>
    </r>
    <r>
      <rPr>
        <b/>
        <sz val="11"/>
        <color theme="1"/>
        <rFont val="Calibri"/>
        <family val="2"/>
        <scheme val="minor"/>
      </rPr>
      <t xml:space="preserve"> proiectul de investitie</t>
    </r>
  </si>
  <si>
    <t>Flux de numerar prognozat - Efectul proiectului de investitie</t>
  </si>
  <si>
    <t>rata de actualizare</t>
  </si>
  <si>
    <t>actualizat</t>
  </si>
  <si>
    <t>valoare actuala neta a investitiei</t>
  </si>
  <si>
    <t>rata de rentabilitate</t>
  </si>
  <si>
    <t>calcul funding gap</t>
  </si>
  <si>
    <t>venituri, actualizate</t>
  </si>
  <si>
    <t>cheltuieli investitie, actualizate</t>
  </si>
  <si>
    <t>cheltuieli exploatare si intretinere, actualizate</t>
  </si>
  <si>
    <t>venituri nete, actualizate</t>
  </si>
  <si>
    <t>venituri actualizate - cheltuieli exploatare si intretinere actualizate</t>
  </si>
  <si>
    <t>investitie minus venituri nete</t>
  </si>
  <si>
    <t>cheltuieli investitie actualizate - venituri nete actualizate</t>
  </si>
  <si>
    <t>cheltuieli eligibile, cu intensitatea ajutorului</t>
  </si>
  <si>
    <t>rata deficitului de finantare / intensitatea ajutorului</t>
  </si>
  <si>
    <t>FEDR</t>
  </si>
  <si>
    <t>Bugetul statului</t>
  </si>
  <si>
    <t>contributia Beneficiarului</t>
  </si>
  <si>
    <t xml:space="preserve">flux de numerar </t>
  </si>
  <si>
    <r>
      <t xml:space="preserve">Flux de numerar prognozat - Situatie </t>
    </r>
    <r>
      <rPr>
        <b/>
        <u/>
        <sz val="11"/>
        <color theme="1"/>
        <rFont val="Calibri"/>
        <family val="2"/>
        <scheme val="minor"/>
      </rPr>
      <t>fără</t>
    </r>
    <r>
      <rPr>
        <b/>
        <sz val="11"/>
        <color theme="1"/>
        <rFont val="Calibri"/>
        <family val="2"/>
        <scheme val="minor"/>
      </rPr>
      <t xml:space="preserve"> proiectul de investitie</t>
    </r>
  </si>
  <si>
    <t>Anexa 1.Fișier de calcul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</si>
</sst>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4" fontId="0" fillId="0" borderId="0" xfId="0" applyNumberFormat="1"/>
    <xf numFmtId="3" fontId="0" fillId="0" borderId="0" xfId="0" applyNumberFormat="1"/>
    <xf numFmtId="38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0" fillId="0" borderId="6" xfId="0" applyBorder="1"/>
    <xf numFmtId="0" fontId="0" fillId="0" borderId="5" xfId="0" applyBorder="1"/>
    <xf numFmtId="4" fontId="1" fillId="0" borderId="6" xfId="0" applyNumberFormat="1" applyFont="1" applyBorder="1"/>
    <xf numFmtId="0" fontId="0" fillId="0" borderId="7" xfId="0" applyBorder="1"/>
    <xf numFmtId="0" fontId="0" fillId="0" borderId="8" xfId="0" applyBorder="1"/>
    <xf numFmtId="4" fontId="0" fillId="0" borderId="9" xfId="0" applyNumberFormat="1" applyBorder="1"/>
    <xf numFmtId="3" fontId="0" fillId="0" borderId="6" xfId="0" applyNumberFormat="1" applyBorder="1"/>
    <xf numFmtId="10" fontId="2" fillId="0" borderId="9" xfId="0" applyNumberFormat="1" applyFont="1" applyBorder="1"/>
    <xf numFmtId="4" fontId="0" fillId="0" borderId="3" xfId="0" applyNumberFormat="1" applyBorder="1"/>
    <xf numFmtId="9" fontId="0" fillId="0" borderId="5" xfId="0" applyNumberFormat="1" applyBorder="1"/>
    <xf numFmtId="4" fontId="0" fillId="0" borderId="6" xfId="0" applyNumberFormat="1" applyBorder="1"/>
    <xf numFmtId="9" fontId="0" fillId="0" borderId="8" xfId="0" applyNumberFormat="1" applyBorder="1"/>
    <xf numFmtId="0" fontId="0" fillId="0" borderId="1" xfId="0" applyBorder="1"/>
    <xf numFmtId="3" fontId="1" fillId="0" borderId="5" xfId="0" applyNumberFormat="1" applyFont="1" applyBorder="1"/>
    <xf numFmtId="3" fontId="1" fillId="0" borderId="6" xfId="0" applyNumberFormat="1" applyFont="1" applyBorder="1"/>
    <xf numFmtId="3" fontId="1" fillId="0" borderId="8" xfId="0" applyNumberFormat="1" applyFont="1" applyBorder="1"/>
    <xf numFmtId="3" fontId="1" fillId="0" borderId="9" xfId="0" applyNumberFormat="1" applyFont="1" applyBorder="1"/>
    <xf numFmtId="0" fontId="2" fillId="2" borderId="0" xfId="0" applyFont="1" applyFill="1"/>
    <xf numFmtId="0" fontId="2" fillId="3" borderId="0" xfId="0" applyFont="1" applyFill="1"/>
    <xf numFmtId="0" fontId="2" fillId="4" borderId="1" xfId="0" applyFont="1" applyFill="1" applyBorder="1"/>
    <xf numFmtId="0" fontId="2" fillId="5" borderId="1" xfId="0" applyFont="1" applyFill="1" applyBorder="1"/>
    <xf numFmtId="0" fontId="2" fillId="6" borderId="4" xfId="0" applyFont="1" applyFill="1" applyBorder="1"/>
    <xf numFmtId="0" fontId="2" fillId="7" borderId="1" xfId="0" applyFont="1" applyFill="1" applyBorder="1"/>
    <xf numFmtId="0" fontId="2" fillId="8" borderId="0" xfId="0" applyFont="1" applyFill="1"/>
    <xf numFmtId="0" fontId="0" fillId="8" borderId="0" xfId="0" applyFill="1"/>
    <xf numFmtId="0" fontId="4" fillId="0" borderId="5" xfId="0" applyFont="1" applyBorder="1"/>
    <xf numFmtId="0" fontId="4" fillId="0" borderId="6" xfId="0" applyFont="1" applyBorder="1"/>
    <xf numFmtId="3" fontId="0" fillId="0" borderId="5" xfId="0" applyNumberFormat="1" applyBorder="1"/>
    <xf numFmtId="3" fontId="0" fillId="0" borderId="8" xfId="0" applyNumberFormat="1" applyBorder="1"/>
    <xf numFmtId="3" fontId="0" fillId="0" borderId="9" xfId="0" applyNumberFormat="1" applyBorder="1"/>
    <xf numFmtId="9" fontId="0" fillId="0" borderId="2" xfId="0" applyNumberFormat="1" applyBorder="1"/>
    <xf numFmtId="10" fontId="0" fillId="0" borderId="9" xfId="0" applyNumberFormat="1" applyBorder="1"/>
    <xf numFmtId="0" fontId="5" fillId="0" borderId="4" xfId="0" applyFont="1" applyBorder="1"/>
    <xf numFmtId="0" fontId="0" fillId="0" borderId="0" xfId="0" applyAlignment="1">
      <alignment wrapText="1"/>
    </xf>
    <xf numFmtId="0" fontId="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1"/>
  <sheetViews>
    <sheetView tabSelected="1" workbookViewId="0">
      <selection activeCell="B10" sqref="B10"/>
    </sheetView>
  </sheetViews>
  <sheetFormatPr defaultRowHeight="15" x14ac:dyDescent="0.25"/>
  <cols>
    <col min="1" max="1" width="45.85546875" customWidth="1"/>
    <col min="2" max="2" width="10.85546875" customWidth="1"/>
    <col min="3" max="3" width="20.42578125" customWidth="1"/>
    <col min="4" max="4" width="15.85546875" customWidth="1"/>
    <col min="5" max="5" width="14.28515625" customWidth="1"/>
    <col min="6" max="6" width="12.7109375" customWidth="1"/>
    <col min="7" max="7" width="11.28515625" customWidth="1"/>
    <col min="8" max="9" width="12.140625" customWidth="1"/>
    <col min="10" max="10" width="11.5703125" hidden="1" customWidth="1"/>
    <col min="11" max="11" width="11.85546875" hidden="1" customWidth="1"/>
    <col min="12" max="12" width="12.28515625" hidden="1" customWidth="1"/>
    <col min="13" max="13" width="11.28515625" hidden="1" customWidth="1"/>
    <col min="14" max="19" width="9.7109375" hidden="1" customWidth="1"/>
    <col min="20" max="20" width="12.42578125" hidden="1" customWidth="1"/>
    <col min="21" max="29" width="9.7109375" hidden="1" customWidth="1"/>
    <col min="30" max="30" width="11.7109375" customWidth="1"/>
  </cols>
  <sheetData>
    <row r="1" spans="1:5" ht="15.75" thickBot="1" x14ac:dyDescent="0.3">
      <c r="A1" s="42" t="s">
        <v>36</v>
      </c>
      <c r="B1" s="41"/>
      <c r="C1" s="41"/>
    </row>
    <row r="2" spans="1:5" x14ac:dyDescent="0.25">
      <c r="A2" s="30" t="s">
        <v>3</v>
      </c>
      <c r="B2" s="4"/>
      <c r="C2" s="5"/>
    </row>
    <row r="3" spans="1:5" x14ac:dyDescent="0.25">
      <c r="A3" s="6" t="s">
        <v>0</v>
      </c>
      <c r="B3" s="7">
        <v>3</v>
      </c>
      <c r="C3" s="8" t="s">
        <v>1</v>
      </c>
    </row>
    <row r="4" spans="1:5" x14ac:dyDescent="0.25">
      <c r="A4" s="6" t="s">
        <v>2</v>
      </c>
      <c r="B4" s="7">
        <v>25</v>
      </c>
      <c r="C4" s="8" t="s">
        <v>1</v>
      </c>
    </row>
    <row r="5" spans="1:5" x14ac:dyDescent="0.25">
      <c r="A5" s="6" t="s">
        <v>6</v>
      </c>
      <c r="B5" s="9">
        <f>B3+B4</f>
        <v>28</v>
      </c>
      <c r="C5" s="8" t="s">
        <v>1</v>
      </c>
    </row>
    <row r="6" spans="1:5" x14ac:dyDescent="0.25">
      <c r="A6" s="6"/>
      <c r="B6" s="9"/>
      <c r="C6" s="8"/>
    </row>
    <row r="7" spans="1:5" x14ac:dyDescent="0.25">
      <c r="A7" s="29" t="s">
        <v>7</v>
      </c>
      <c r="B7" s="9" t="s">
        <v>8</v>
      </c>
      <c r="C7" s="10">
        <v>50000000</v>
      </c>
    </row>
    <row r="8" spans="1:5" x14ac:dyDescent="0.25">
      <c r="A8" s="40" t="s">
        <v>9</v>
      </c>
      <c r="B8" s="9"/>
      <c r="C8" s="8"/>
    </row>
    <row r="9" spans="1:5" x14ac:dyDescent="0.25">
      <c r="A9" s="6" t="s">
        <v>10</v>
      </c>
      <c r="B9" s="9" t="s">
        <v>8</v>
      </c>
      <c r="C9" s="10">
        <v>40000000</v>
      </c>
      <c r="D9" s="3"/>
      <c r="E9" s="3"/>
    </row>
    <row r="10" spans="1:5" ht="15.75" thickBot="1" x14ac:dyDescent="0.3">
      <c r="A10" s="11" t="s">
        <v>11</v>
      </c>
      <c r="B10" s="12" t="s">
        <v>8</v>
      </c>
      <c r="C10" s="13">
        <f>C7-C9</f>
        <v>10000000</v>
      </c>
    </row>
    <row r="11" spans="1:5" ht="15.75" thickBot="1" x14ac:dyDescent="0.3"/>
    <row r="12" spans="1:5" x14ac:dyDescent="0.25">
      <c r="A12" s="28" t="s">
        <v>21</v>
      </c>
      <c r="B12" s="4"/>
      <c r="C12" s="5"/>
    </row>
    <row r="13" spans="1:5" x14ac:dyDescent="0.25">
      <c r="A13" s="6" t="s">
        <v>23</v>
      </c>
      <c r="B13" s="9" t="s">
        <v>8</v>
      </c>
      <c r="C13" s="14">
        <f>C57</f>
        <v>47721893.491124257</v>
      </c>
      <c r="D13" s="3"/>
      <c r="E13" s="2"/>
    </row>
    <row r="14" spans="1:5" x14ac:dyDescent="0.25">
      <c r="A14" s="6" t="s">
        <v>24</v>
      </c>
      <c r="B14" s="9" t="s">
        <v>8</v>
      </c>
      <c r="C14" s="14">
        <f>C58</f>
        <v>69994964.464134857</v>
      </c>
      <c r="D14" s="3"/>
    </row>
    <row r="15" spans="1:5" x14ac:dyDescent="0.25">
      <c r="A15" s="6" t="s">
        <v>22</v>
      </c>
      <c r="B15" s="9" t="s">
        <v>8</v>
      </c>
      <c r="C15" s="14">
        <f>C59</f>
        <v>83993957.356961846</v>
      </c>
    </row>
    <row r="16" spans="1:5" x14ac:dyDescent="0.25">
      <c r="A16" s="6" t="s">
        <v>25</v>
      </c>
      <c r="B16" s="9" t="s">
        <v>8</v>
      </c>
      <c r="C16" s="14">
        <f>C15-C14</f>
        <v>13998992.892826989</v>
      </c>
      <c r="D16" t="s">
        <v>26</v>
      </c>
    </row>
    <row r="17" spans="1:30" x14ac:dyDescent="0.25">
      <c r="A17" s="6" t="s">
        <v>27</v>
      </c>
      <c r="B17" s="9" t="s">
        <v>8</v>
      </c>
      <c r="C17" s="14">
        <f>C13-C16</f>
        <v>33722900.598297268</v>
      </c>
      <c r="D17" t="s">
        <v>28</v>
      </c>
    </row>
    <row r="18" spans="1:30" ht="15.75" thickBot="1" x14ac:dyDescent="0.3">
      <c r="A18" s="11" t="s">
        <v>30</v>
      </c>
      <c r="B18" s="12"/>
      <c r="C18" s="15">
        <f>IF(C17&lt;=0,0,IF(C16&gt;=0,C17/C13,1))</f>
        <v>0.70665470565557831</v>
      </c>
    </row>
    <row r="19" spans="1:30" ht="15.75" thickBot="1" x14ac:dyDescent="0.3"/>
    <row r="20" spans="1:30" x14ac:dyDescent="0.25">
      <c r="A20" s="27" t="s">
        <v>29</v>
      </c>
      <c r="B20" s="4" t="s">
        <v>8</v>
      </c>
      <c r="C20" s="16">
        <f>C9*C18</f>
        <v>28266188.226223134</v>
      </c>
    </row>
    <row r="21" spans="1:30" x14ac:dyDescent="0.25">
      <c r="A21" s="6" t="s">
        <v>9</v>
      </c>
      <c r="B21" s="9"/>
      <c r="C21" s="8"/>
    </row>
    <row r="22" spans="1:30" x14ac:dyDescent="0.25">
      <c r="A22" s="6" t="s">
        <v>31</v>
      </c>
      <c r="B22" s="17">
        <v>0.85</v>
      </c>
      <c r="C22" s="18">
        <f>C20*B22</f>
        <v>24026259.992289662</v>
      </c>
    </row>
    <row r="23" spans="1:30" x14ac:dyDescent="0.25">
      <c r="A23" s="6" t="s">
        <v>32</v>
      </c>
      <c r="B23" s="17">
        <v>0.13</v>
      </c>
      <c r="C23" s="18">
        <f>C20*B23</f>
        <v>3674604.4694090076</v>
      </c>
    </row>
    <row r="24" spans="1:30" ht="15.75" thickBot="1" x14ac:dyDescent="0.3">
      <c r="A24" s="11" t="s">
        <v>33</v>
      </c>
      <c r="B24" s="19">
        <v>0.02</v>
      </c>
      <c r="C24" s="13">
        <f>C20*B24</f>
        <v>565323.76452446263</v>
      </c>
    </row>
    <row r="25" spans="1:30" x14ac:dyDescent="0.25">
      <c r="C25" s="1"/>
    </row>
    <row r="26" spans="1:30" x14ac:dyDescent="0.25">
      <c r="C26" s="2"/>
    </row>
    <row r="29" spans="1:30" x14ac:dyDescent="0.25">
      <c r="A29" s="25" t="s">
        <v>35</v>
      </c>
      <c r="B29" s="25"/>
    </row>
    <row r="30" spans="1:30" ht="15.75" thickBot="1" x14ac:dyDescent="0.3"/>
    <row r="31" spans="1:30" x14ac:dyDescent="0.25">
      <c r="A31" s="20" t="s">
        <v>4</v>
      </c>
      <c r="B31" s="4"/>
      <c r="C31" s="4">
        <v>1</v>
      </c>
      <c r="D31" s="4">
        <f>C31+1</f>
        <v>2</v>
      </c>
      <c r="E31" s="4">
        <f t="shared" ref="E31:AD32" si="0">D31+1</f>
        <v>3</v>
      </c>
      <c r="F31" s="4">
        <f t="shared" si="0"/>
        <v>4</v>
      </c>
      <c r="G31" s="4">
        <f t="shared" si="0"/>
        <v>5</v>
      </c>
      <c r="H31" s="4">
        <f t="shared" si="0"/>
        <v>6</v>
      </c>
      <c r="I31" s="4">
        <f t="shared" si="0"/>
        <v>7</v>
      </c>
      <c r="J31" s="4">
        <f t="shared" si="0"/>
        <v>8</v>
      </c>
      <c r="K31" s="4">
        <f t="shared" si="0"/>
        <v>9</v>
      </c>
      <c r="L31" s="4">
        <f t="shared" si="0"/>
        <v>10</v>
      </c>
      <c r="M31" s="4">
        <f t="shared" si="0"/>
        <v>11</v>
      </c>
      <c r="N31" s="4">
        <f t="shared" si="0"/>
        <v>12</v>
      </c>
      <c r="O31" s="4">
        <f t="shared" si="0"/>
        <v>13</v>
      </c>
      <c r="P31" s="4">
        <f t="shared" si="0"/>
        <v>14</v>
      </c>
      <c r="Q31" s="4">
        <f t="shared" si="0"/>
        <v>15</v>
      </c>
      <c r="R31" s="4">
        <f t="shared" si="0"/>
        <v>16</v>
      </c>
      <c r="S31" s="4">
        <f t="shared" si="0"/>
        <v>17</v>
      </c>
      <c r="T31" s="4">
        <f t="shared" si="0"/>
        <v>18</v>
      </c>
      <c r="U31" s="4">
        <f t="shared" si="0"/>
        <v>19</v>
      </c>
      <c r="V31" s="4">
        <f t="shared" si="0"/>
        <v>20</v>
      </c>
      <c r="W31" s="4">
        <f t="shared" si="0"/>
        <v>21</v>
      </c>
      <c r="X31" s="4">
        <f t="shared" si="0"/>
        <v>22</v>
      </c>
      <c r="Y31" s="4">
        <f t="shared" si="0"/>
        <v>23</v>
      </c>
      <c r="Z31" s="4">
        <f t="shared" si="0"/>
        <v>24</v>
      </c>
      <c r="AA31" s="4">
        <f t="shared" si="0"/>
        <v>25</v>
      </c>
      <c r="AB31" s="4">
        <f t="shared" si="0"/>
        <v>26</v>
      </c>
      <c r="AC31" s="4">
        <f t="shared" si="0"/>
        <v>27</v>
      </c>
      <c r="AD31" s="5">
        <f t="shared" si="0"/>
        <v>28</v>
      </c>
    </row>
    <row r="32" spans="1:30" x14ac:dyDescent="0.25">
      <c r="A32" s="6" t="s">
        <v>5</v>
      </c>
      <c r="B32" s="9"/>
      <c r="C32" s="7">
        <v>2020</v>
      </c>
      <c r="D32" s="9">
        <f>C32+1</f>
        <v>2021</v>
      </c>
      <c r="E32" s="9">
        <f t="shared" si="0"/>
        <v>2022</v>
      </c>
      <c r="F32" s="9">
        <f t="shared" si="0"/>
        <v>2023</v>
      </c>
      <c r="G32" s="9">
        <f t="shared" si="0"/>
        <v>2024</v>
      </c>
      <c r="H32" s="9">
        <f t="shared" si="0"/>
        <v>2025</v>
      </c>
      <c r="I32" s="9">
        <f t="shared" si="0"/>
        <v>2026</v>
      </c>
      <c r="J32" s="9">
        <f t="shared" si="0"/>
        <v>2027</v>
      </c>
      <c r="K32" s="9">
        <f t="shared" si="0"/>
        <v>2028</v>
      </c>
      <c r="L32" s="9">
        <f t="shared" si="0"/>
        <v>2029</v>
      </c>
      <c r="M32" s="9">
        <f t="shared" si="0"/>
        <v>2030</v>
      </c>
      <c r="N32" s="9">
        <f t="shared" si="0"/>
        <v>2031</v>
      </c>
      <c r="O32" s="9">
        <f t="shared" si="0"/>
        <v>2032</v>
      </c>
      <c r="P32" s="9">
        <f t="shared" si="0"/>
        <v>2033</v>
      </c>
      <c r="Q32" s="9">
        <f t="shared" si="0"/>
        <v>2034</v>
      </c>
      <c r="R32" s="9">
        <f t="shared" si="0"/>
        <v>2035</v>
      </c>
      <c r="S32" s="9">
        <f t="shared" si="0"/>
        <v>2036</v>
      </c>
      <c r="T32" s="9">
        <f t="shared" si="0"/>
        <v>2037</v>
      </c>
      <c r="U32" s="9">
        <f t="shared" si="0"/>
        <v>2038</v>
      </c>
      <c r="V32" s="9">
        <f t="shared" si="0"/>
        <v>2039</v>
      </c>
      <c r="W32" s="9">
        <f t="shared" si="0"/>
        <v>2040</v>
      </c>
      <c r="X32" s="9">
        <f t="shared" si="0"/>
        <v>2041</v>
      </c>
      <c r="Y32" s="9">
        <f t="shared" si="0"/>
        <v>2042</v>
      </c>
      <c r="Z32" s="9">
        <f t="shared" si="0"/>
        <v>2043</v>
      </c>
      <c r="AA32" s="9">
        <f t="shared" si="0"/>
        <v>2044</v>
      </c>
      <c r="AB32" s="9">
        <f t="shared" si="0"/>
        <v>2045</v>
      </c>
      <c r="AC32" s="9">
        <f t="shared" si="0"/>
        <v>2046</v>
      </c>
      <c r="AD32" s="8">
        <f t="shared" si="0"/>
        <v>2047</v>
      </c>
    </row>
    <row r="33" spans="1:30" x14ac:dyDescent="0.25">
      <c r="A33" s="6" t="s">
        <v>12</v>
      </c>
      <c r="B33" s="9" t="s">
        <v>8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8">
        <v>0</v>
      </c>
    </row>
    <row r="34" spans="1:30" x14ac:dyDescent="0.25">
      <c r="A34" s="6" t="s">
        <v>13</v>
      </c>
      <c r="B34" s="9" t="s">
        <v>8</v>
      </c>
      <c r="C34" s="21">
        <v>10000000</v>
      </c>
      <c r="D34" s="21">
        <v>10000000</v>
      </c>
      <c r="E34" s="21">
        <v>10000000</v>
      </c>
      <c r="F34" s="21">
        <v>10000000</v>
      </c>
      <c r="G34" s="21">
        <v>10000000</v>
      </c>
      <c r="H34" s="21">
        <v>10000000</v>
      </c>
      <c r="I34" s="21">
        <v>10000000</v>
      </c>
      <c r="J34" s="21">
        <v>10000000</v>
      </c>
      <c r="K34" s="21">
        <v>10000000</v>
      </c>
      <c r="L34" s="21">
        <v>10000000</v>
      </c>
      <c r="M34" s="21">
        <v>10000000</v>
      </c>
      <c r="N34" s="21">
        <v>10000000</v>
      </c>
      <c r="O34" s="21">
        <v>10000000</v>
      </c>
      <c r="P34" s="21">
        <v>10000000</v>
      </c>
      <c r="Q34" s="21">
        <v>10000000</v>
      </c>
      <c r="R34" s="21">
        <v>10000000</v>
      </c>
      <c r="S34" s="21">
        <v>10000000</v>
      </c>
      <c r="T34" s="21">
        <v>10000000</v>
      </c>
      <c r="U34" s="21">
        <v>10000000</v>
      </c>
      <c r="V34" s="21">
        <v>10000000</v>
      </c>
      <c r="W34" s="21">
        <v>10000000</v>
      </c>
      <c r="X34" s="21">
        <v>10000000</v>
      </c>
      <c r="Y34" s="21">
        <v>10000000</v>
      </c>
      <c r="Z34" s="21">
        <v>10000000</v>
      </c>
      <c r="AA34" s="21">
        <v>10000000</v>
      </c>
      <c r="AB34" s="21">
        <v>10000000</v>
      </c>
      <c r="AC34" s="21">
        <v>10000000</v>
      </c>
      <c r="AD34" s="22">
        <v>10000000</v>
      </c>
    </row>
    <row r="35" spans="1:30" ht="15.75" thickBot="1" x14ac:dyDescent="0.3">
      <c r="A35" s="11" t="s">
        <v>14</v>
      </c>
      <c r="B35" s="12" t="s">
        <v>8</v>
      </c>
      <c r="C35" s="23">
        <v>12000000</v>
      </c>
      <c r="D35" s="23">
        <v>12000000</v>
      </c>
      <c r="E35" s="23">
        <v>12000000</v>
      </c>
      <c r="F35" s="23">
        <v>12000000</v>
      </c>
      <c r="G35" s="23">
        <v>12000000</v>
      </c>
      <c r="H35" s="23">
        <v>12000000</v>
      </c>
      <c r="I35" s="23">
        <v>12000000</v>
      </c>
      <c r="J35" s="23">
        <v>12000000</v>
      </c>
      <c r="K35" s="23">
        <v>12000000</v>
      </c>
      <c r="L35" s="23">
        <v>12000000</v>
      </c>
      <c r="M35" s="23">
        <v>12000000</v>
      </c>
      <c r="N35" s="23">
        <v>12000000</v>
      </c>
      <c r="O35" s="23">
        <v>12000000</v>
      </c>
      <c r="P35" s="23">
        <v>12000000</v>
      </c>
      <c r="Q35" s="23">
        <v>12000000</v>
      </c>
      <c r="R35" s="23">
        <v>12000000</v>
      </c>
      <c r="S35" s="23">
        <v>12000000</v>
      </c>
      <c r="T35" s="23">
        <v>12000000</v>
      </c>
      <c r="U35" s="23">
        <v>12000000</v>
      </c>
      <c r="V35" s="23">
        <v>12000000</v>
      </c>
      <c r="W35" s="23">
        <v>12000000</v>
      </c>
      <c r="X35" s="23">
        <v>12000000</v>
      </c>
      <c r="Y35" s="23">
        <v>12000000</v>
      </c>
      <c r="Z35" s="23">
        <v>12000000</v>
      </c>
      <c r="AA35" s="23">
        <v>12000000</v>
      </c>
      <c r="AB35" s="23">
        <v>12000000</v>
      </c>
      <c r="AC35" s="23">
        <v>12000000</v>
      </c>
      <c r="AD35" s="24">
        <v>12000000</v>
      </c>
    </row>
    <row r="38" spans="1:30" x14ac:dyDescent="0.25">
      <c r="A38" s="26" t="s">
        <v>15</v>
      </c>
      <c r="B38" s="26"/>
    </row>
    <row r="39" spans="1:30" ht="15.75" thickBot="1" x14ac:dyDescent="0.3"/>
    <row r="40" spans="1:30" x14ac:dyDescent="0.25">
      <c r="A40" s="20" t="s">
        <v>4</v>
      </c>
      <c r="B40" s="4"/>
      <c r="C40" s="4">
        <f>C31</f>
        <v>1</v>
      </c>
      <c r="D40" s="4">
        <f t="shared" ref="D40:AD41" si="1">D31</f>
        <v>2</v>
      </c>
      <c r="E40" s="4">
        <f t="shared" si="1"/>
        <v>3</v>
      </c>
      <c r="F40" s="4">
        <f t="shared" si="1"/>
        <v>4</v>
      </c>
      <c r="G40" s="4">
        <f t="shared" si="1"/>
        <v>5</v>
      </c>
      <c r="H40" s="4">
        <f t="shared" si="1"/>
        <v>6</v>
      </c>
      <c r="I40" s="4">
        <f t="shared" si="1"/>
        <v>7</v>
      </c>
      <c r="J40" s="4">
        <f t="shared" si="1"/>
        <v>8</v>
      </c>
      <c r="K40" s="4">
        <f t="shared" si="1"/>
        <v>9</v>
      </c>
      <c r="L40" s="4">
        <f t="shared" si="1"/>
        <v>10</v>
      </c>
      <c r="M40" s="4">
        <f t="shared" si="1"/>
        <v>11</v>
      </c>
      <c r="N40" s="4">
        <f t="shared" si="1"/>
        <v>12</v>
      </c>
      <c r="O40" s="4">
        <f t="shared" si="1"/>
        <v>13</v>
      </c>
      <c r="P40" s="4">
        <f t="shared" si="1"/>
        <v>14</v>
      </c>
      <c r="Q40" s="4">
        <f t="shared" si="1"/>
        <v>15</v>
      </c>
      <c r="R40" s="4">
        <f t="shared" si="1"/>
        <v>16</v>
      </c>
      <c r="S40" s="4">
        <f t="shared" si="1"/>
        <v>17</v>
      </c>
      <c r="T40" s="4">
        <f t="shared" si="1"/>
        <v>18</v>
      </c>
      <c r="U40" s="4">
        <f t="shared" si="1"/>
        <v>19</v>
      </c>
      <c r="V40" s="4">
        <f t="shared" si="1"/>
        <v>20</v>
      </c>
      <c r="W40" s="4">
        <f t="shared" si="1"/>
        <v>21</v>
      </c>
      <c r="X40" s="4">
        <f t="shared" si="1"/>
        <v>22</v>
      </c>
      <c r="Y40" s="4">
        <f t="shared" si="1"/>
        <v>23</v>
      </c>
      <c r="Z40" s="4">
        <f t="shared" si="1"/>
        <v>24</v>
      </c>
      <c r="AA40" s="4">
        <f t="shared" si="1"/>
        <v>25</v>
      </c>
      <c r="AB40" s="4">
        <f t="shared" si="1"/>
        <v>26</v>
      </c>
      <c r="AC40" s="4">
        <f t="shared" si="1"/>
        <v>27</v>
      </c>
      <c r="AD40" s="5">
        <f t="shared" si="1"/>
        <v>28</v>
      </c>
    </row>
    <row r="41" spans="1:30" x14ac:dyDescent="0.25">
      <c r="A41" s="6" t="s">
        <v>5</v>
      </c>
      <c r="B41" s="9"/>
      <c r="C41" s="33">
        <f>C32</f>
        <v>2020</v>
      </c>
      <c r="D41" s="33">
        <f t="shared" si="1"/>
        <v>2021</v>
      </c>
      <c r="E41" s="33">
        <f t="shared" si="1"/>
        <v>2022</v>
      </c>
      <c r="F41" s="33">
        <f t="shared" si="1"/>
        <v>2023</v>
      </c>
      <c r="G41" s="33">
        <f t="shared" si="1"/>
        <v>2024</v>
      </c>
      <c r="H41" s="33">
        <f t="shared" si="1"/>
        <v>2025</v>
      </c>
      <c r="I41" s="33">
        <f t="shared" si="1"/>
        <v>2026</v>
      </c>
      <c r="J41" s="33">
        <f t="shared" si="1"/>
        <v>2027</v>
      </c>
      <c r="K41" s="33">
        <f t="shared" si="1"/>
        <v>2028</v>
      </c>
      <c r="L41" s="33">
        <f t="shared" si="1"/>
        <v>2029</v>
      </c>
      <c r="M41" s="33">
        <f t="shared" si="1"/>
        <v>2030</v>
      </c>
      <c r="N41" s="33">
        <f t="shared" si="1"/>
        <v>2031</v>
      </c>
      <c r="O41" s="33">
        <f t="shared" si="1"/>
        <v>2032</v>
      </c>
      <c r="P41" s="33">
        <f t="shared" si="1"/>
        <v>2033</v>
      </c>
      <c r="Q41" s="33">
        <f t="shared" si="1"/>
        <v>2034</v>
      </c>
      <c r="R41" s="33">
        <f t="shared" si="1"/>
        <v>2035</v>
      </c>
      <c r="S41" s="33">
        <f t="shared" si="1"/>
        <v>2036</v>
      </c>
      <c r="T41" s="33">
        <f t="shared" si="1"/>
        <v>2037</v>
      </c>
      <c r="U41" s="33">
        <f t="shared" si="1"/>
        <v>2038</v>
      </c>
      <c r="V41" s="33">
        <f t="shared" si="1"/>
        <v>2039</v>
      </c>
      <c r="W41" s="33">
        <f t="shared" si="1"/>
        <v>2040</v>
      </c>
      <c r="X41" s="33">
        <f t="shared" si="1"/>
        <v>2041</v>
      </c>
      <c r="Y41" s="33">
        <f t="shared" si="1"/>
        <v>2042</v>
      </c>
      <c r="Z41" s="33">
        <f t="shared" si="1"/>
        <v>2043</v>
      </c>
      <c r="AA41" s="33">
        <f t="shared" si="1"/>
        <v>2044</v>
      </c>
      <c r="AB41" s="33">
        <f t="shared" si="1"/>
        <v>2045</v>
      </c>
      <c r="AC41" s="33">
        <f t="shared" si="1"/>
        <v>2046</v>
      </c>
      <c r="AD41" s="34">
        <f t="shared" si="1"/>
        <v>2047</v>
      </c>
    </row>
    <row r="42" spans="1:30" x14ac:dyDescent="0.25">
      <c r="A42" s="6" t="s">
        <v>12</v>
      </c>
      <c r="B42" s="9" t="s">
        <v>8</v>
      </c>
      <c r="C42" s="21">
        <v>10000000</v>
      </c>
      <c r="D42" s="21">
        <v>20000000</v>
      </c>
      <c r="E42" s="21">
        <v>20000000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8">
        <v>0</v>
      </c>
    </row>
    <row r="43" spans="1:30" x14ac:dyDescent="0.25">
      <c r="A43" s="6" t="s">
        <v>13</v>
      </c>
      <c r="B43" s="9" t="s">
        <v>8</v>
      </c>
      <c r="C43" s="21">
        <f>10000000</f>
        <v>10000000</v>
      </c>
      <c r="D43" s="21">
        <f t="shared" ref="D43:E43" si="2">10000000</f>
        <v>10000000</v>
      </c>
      <c r="E43" s="21">
        <f t="shared" si="2"/>
        <v>10000000</v>
      </c>
      <c r="F43" s="21">
        <v>12500000</v>
      </c>
      <c r="G43" s="21">
        <v>15000000</v>
      </c>
      <c r="H43" s="21">
        <v>15000000</v>
      </c>
      <c r="I43" s="21">
        <v>15000000</v>
      </c>
      <c r="J43" s="21">
        <v>15000000</v>
      </c>
      <c r="K43" s="21">
        <v>15000000</v>
      </c>
      <c r="L43" s="21">
        <v>15000000</v>
      </c>
      <c r="M43" s="21">
        <v>15000000</v>
      </c>
      <c r="N43" s="21">
        <v>15000000</v>
      </c>
      <c r="O43" s="21">
        <v>15000000</v>
      </c>
      <c r="P43" s="21">
        <v>15000000</v>
      </c>
      <c r="Q43" s="21">
        <v>15000000</v>
      </c>
      <c r="R43" s="21">
        <v>15000000</v>
      </c>
      <c r="S43" s="21">
        <v>15000000</v>
      </c>
      <c r="T43" s="21">
        <v>15000000</v>
      </c>
      <c r="U43" s="21">
        <v>15000000</v>
      </c>
      <c r="V43" s="21">
        <v>15000000</v>
      </c>
      <c r="W43" s="21">
        <v>15000000</v>
      </c>
      <c r="X43" s="21">
        <v>15000000</v>
      </c>
      <c r="Y43" s="21">
        <v>15000000</v>
      </c>
      <c r="Z43" s="21">
        <v>15000000</v>
      </c>
      <c r="AA43" s="21">
        <v>15000000</v>
      </c>
      <c r="AB43" s="21">
        <v>15000000</v>
      </c>
      <c r="AC43" s="21">
        <v>15000000</v>
      </c>
      <c r="AD43" s="22">
        <v>15000000</v>
      </c>
    </row>
    <row r="44" spans="1:30" ht="15.75" thickBot="1" x14ac:dyDescent="0.3">
      <c r="A44" s="11" t="s">
        <v>14</v>
      </c>
      <c r="B44" s="12" t="s">
        <v>8</v>
      </c>
      <c r="C44" s="23">
        <v>12000000</v>
      </c>
      <c r="D44" s="23">
        <v>12000000</v>
      </c>
      <c r="E44" s="23">
        <v>12000000</v>
      </c>
      <c r="F44" s="23">
        <v>15000000</v>
      </c>
      <c r="G44" s="23">
        <v>18000000</v>
      </c>
      <c r="H44" s="23">
        <v>18000000</v>
      </c>
      <c r="I44" s="23">
        <v>18000000</v>
      </c>
      <c r="J44" s="23">
        <v>18000000</v>
      </c>
      <c r="K44" s="23">
        <v>18000000</v>
      </c>
      <c r="L44" s="23">
        <v>18000000</v>
      </c>
      <c r="M44" s="23">
        <v>18000000</v>
      </c>
      <c r="N44" s="23">
        <v>18000000</v>
      </c>
      <c r="O44" s="23">
        <v>18000000</v>
      </c>
      <c r="P44" s="23">
        <v>18000000</v>
      </c>
      <c r="Q44" s="23">
        <v>18000000</v>
      </c>
      <c r="R44" s="23">
        <v>18000000</v>
      </c>
      <c r="S44" s="23">
        <v>18000000</v>
      </c>
      <c r="T44" s="23">
        <v>18000000</v>
      </c>
      <c r="U44" s="23">
        <v>18000000</v>
      </c>
      <c r="V44" s="23">
        <v>18000000</v>
      </c>
      <c r="W44" s="23">
        <v>18000000</v>
      </c>
      <c r="X44" s="23">
        <v>18000000</v>
      </c>
      <c r="Y44" s="23">
        <v>18000000</v>
      </c>
      <c r="Z44" s="23">
        <v>18000000</v>
      </c>
      <c r="AA44" s="23">
        <v>18000000</v>
      </c>
      <c r="AB44" s="23">
        <v>18000000</v>
      </c>
      <c r="AC44" s="23">
        <v>18000000</v>
      </c>
      <c r="AD44" s="24">
        <v>18000000</v>
      </c>
    </row>
    <row r="47" spans="1:30" x14ac:dyDescent="0.25">
      <c r="A47" s="31" t="s">
        <v>16</v>
      </c>
      <c r="B47" s="32"/>
    </row>
    <row r="48" spans="1:30" ht="15.75" thickBot="1" x14ac:dyDescent="0.3"/>
    <row r="49" spans="1:30" x14ac:dyDescent="0.25">
      <c r="A49" s="20" t="s">
        <v>4</v>
      </c>
      <c r="B49" s="4"/>
      <c r="C49" s="4">
        <f>C31</f>
        <v>1</v>
      </c>
      <c r="D49" s="4">
        <f t="shared" ref="D49:AD50" si="3">D31</f>
        <v>2</v>
      </c>
      <c r="E49" s="4">
        <f t="shared" si="3"/>
        <v>3</v>
      </c>
      <c r="F49" s="4">
        <f t="shared" si="3"/>
        <v>4</v>
      </c>
      <c r="G49" s="4">
        <f t="shared" si="3"/>
        <v>5</v>
      </c>
      <c r="H49" s="4">
        <f t="shared" si="3"/>
        <v>6</v>
      </c>
      <c r="I49" s="4">
        <f t="shared" si="3"/>
        <v>7</v>
      </c>
      <c r="J49" s="4">
        <f t="shared" si="3"/>
        <v>8</v>
      </c>
      <c r="K49" s="4">
        <f t="shared" si="3"/>
        <v>9</v>
      </c>
      <c r="L49" s="4">
        <f t="shared" si="3"/>
        <v>10</v>
      </c>
      <c r="M49" s="4">
        <f t="shared" si="3"/>
        <v>11</v>
      </c>
      <c r="N49" s="4">
        <f t="shared" si="3"/>
        <v>12</v>
      </c>
      <c r="O49" s="4">
        <f t="shared" si="3"/>
        <v>13</v>
      </c>
      <c r="P49" s="4">
        <f t="shared" si="3"/>
        <v>14</v>
      </c>
      <c r="Q49" s="4">
        <f t="shared" si="3"/>
        <v>15</v>
      </c>
      <c r="R49" s="4">
        <f t="shared" si="3"/>
        <v>16</v>
      </c>
      <c r="S49" s="4">
        <f t="shared" si="3"/>
        <v>17</v>
      </c>
      <c r="T49" s="4">
        <f t="shared" si="3"/>
        <v>18</v>
      </c>
      <c r="U49" s="4">
        <f t="shared" si="3"/>
        <v>19</v>
      </c>
      <c r="V49" s="4">
        <f t="shared" si="3"/>
        <v>20</v>
      </c>
      <c r="W49" s="4">
        <f t="shared" si="3"/>
        <v>21</v>
      </c>
      <c r="X49" s="4">
        <f t="shared" si="3"/>
        <v>22</v>
      </c>
      <c r="Y49" s="4">
        <f t="shared" si="3"/>
        <v>23</v>
      </c>
      <c r="Z49" s="4">
        <f t="shared" si="3"/>
        <v>24</v>
      </c>
      <c r="AA49" s="4">
        <f t="shared" si="3"/>
        <v>25</v>
      </c>
      <c r="AB49" s="4">
        <f t="shared" si="3"/>
        <v>26</v>
      </c>
      <c r="AC49" s="4">
        <f t="shared" si="3"/>
        <v>27</v>
      </c>
      <c r="AD49" s="5">
        <f t="shared" si="3"/>
        <v>28</v>
      </c>
    </row>
    <row r="50" spans="1:30" x14ac:dyDescent="0.25">
      <c r="A50" s="6" t="s">
        <v>5</v>
      </c>
      <c r="B50" s="9"/>
      <c r="C50" s="9">
        <f>C32</f>
        <v>2020</v>
      </c>
      <c r="D50" s="9">
        <f t="shared" si="3"/>
        <v>2021</v>
      </c>
      <c r="E50" s="9">
        <f t="shared" si="3"/>
        <v>2022</v>
      </c>
      <c r="F50" s="9">
        <f t="shared" si="3"/>
        <v>2023</v>
      </c>
      <c r="G50" s="9">
        <f t="shared" si="3"/>
        <v>2024</v>
      </c>
      <c r="H50" s="9">
        <f t="shared" si="3"/>
        <v>2025</v>
      </c>
      <c r="I50" s="9">
        <f t="shared" si="3"/>
        <v>2026</v>
      </c>
      <c r="J50" s="9">
        <f t="shared" si="3"/>
        <v>2027</v>
      </c>
      <c r="K50" s="9">
        <f t="shared" si="3"/>
        <v>2028</v>
      </c>
      <c r="L50" s="9">
        <f t="shared" si="3"/>
        <v>2029</v>
      </c>
      <c r="M50" s="9">
        <f t="shared" si="3"/>
        <v>2030</v>
      </c>
      <c r="N50" s="9">
        <f t="shared" si="3"/>
        <v>2031</v>
      </c>
      <c r="O50" s="9">
        <f t="shared" si="3"/>
        <v>2032</v>
      </c>
      <c r="P50" s="9">
        <f t="shared" si="3"/>
        <v>2033</v>
      </c>
      <c r="Q50" s="9">
        <f t="shared" si="3"/>
        <v>2034</v>
      </c>
      <c r="R50" s="9">
        <f t="shared" si="3"/>
        <v>2035</v>
      </c>
      <c r="S50" s="9">
        <f t="shared" si="3"/>
        <v>2036</v>
      </c>
      <c r="T50" s="9">
        <f t="shared" si="3"/>
        <v>2037</v>
      </c>
      <c r="U50" s="9">
        <f t="shared" si="3"/>
        <v>2038</v>
      </c>
      <c r="V50" s="9">
        <f t="shared" si="3"/>
        <v>2039</v>
      </c>
      <c r="W50" s="9">
        <f t="shared" si="3"/>
        <v>2040</v>
      </c>
      <c r="X50" s="9">
        <f t="shared" si="3"/>
        <v>2041</v>
      </c>
      <c r="Y50" s="9">
        <f t="shared" si="3"/>
        <v>2042</v>
      </c>
      <c r="Z50" s="9">
        <f t="shared" si="3"/>
        <v>2043</v>
      </c>
      <c r="AA50" s="9">
        <f t="shared" si="3"/>
        <v>2044</v>
      </c>
      <c r="AB50" s="9">
        <f t="shared" si="3"/>
        <v>2045</v>
      </c>
      <c r="AC50" s="9">
        <f t="shared" si="3"/>
        <v>2046</v>
      </c>
      <c r="AD50" s="8">
        <f t="shared" si="3"/>
        <v>2047</v>
      </c>
    </row>
    <row r="51" spans="1:30" x14ac:dyDescent="0.25">
      <c r="A51" s="6" t="s">
        <v>12</v>
      </c>
      <c r="B51" s="9" t="s">
        <v>8</v>
      </c>
      <c r="C51" s="35">
        <f>C42-C33</f>
        <v>10000000</v>
      </c>
      <c r="D51" s="35">
        <f t="shared" ref="D51:AD53" si="4">D42-D33</f>
        <v>20000000</v>
      </c>
      <c r="E51" s="35">
        <f t="shared" si="4"/>
        <v>20000000</v>
      </c>
      <c r="F51" s="35">
        <f t="shared" si="4"/>
        <v>0</v>
      </c>
      <c r="G51" s="35">
        <f t="shared" si="4"/>
        <v>0</v>
      </c>
      <c r="H51" s="35">
        <f t="shared" si="4"/>
        <v>0</v>
      </c>
      <c r="I51" s="35">
        <f t="shared" si="4"/>
        <v>0</v>
      </c>
      <c r="J51" s="35">
        <f t="shared" si="4"/>
        <v>0</v>
      </c>
      <c r="K51" s="35">
        <f t="shared" si="4"/>
        <v>0</v>
      </c>
      <c r="L51" s="35">
        <f t="shared" si="4"/>
        <v>0</v>
      </c>
      <c r="M51" s="35">
        <f t="shared" si="4"/>
        <v>0</v>
      </c>
      <c r="N51" s="35">
        <f t="shared" si="4"/>
        <v>0</v>
      </c>
      <c r="O51" s="35">
        <f t="shared" si="4"/>
        <v>0</v>
      </c>
      <c r="P51" s="35">
        <f t="shared" si="4"/>
        <v>0</v>
      </c>
      <c r="Q51" s="35">
        <f t="shared" si="4"/>
        <v>0</v>
      </c>
      <c r="R51" s="35">
        <f t="shared" si="4"/>
        <v>0</v>
      </c>
      <c r="S51" s="35">
        <f t="shared" si="4"/>
        <v>0</v>
      </c>
      <c r="T51" s="35">
        <f t="shared" si="4"/>
        <v>0</v>
      </c>
      <c r="U51" s="35">
        <f t="shared" si="4"/>
        <v>0</v>
      </c>
      <c r="V51" s="35">
        <f t="shared" si="4"/>
        <v>0</v>
      </c>
      <c r="W51" s="35">
        <f t="shared" si="4"/>
        <v>0</v>
      </c>
      <c r="X51" s="35">
        <f t="shared" si="4"/>
        <v>0</v>
      </c>
      <c r="Y51" s="35">
        <f t="shared" si="4"/>
        <v>0</v>
      </c>
      <c r="Z51" s="35">
        <f t="shared" si="4"/>
        <v>0</v>
      </c>
      <c r="AA51" s="35">
        <f t="shared" si="4"/>
        <v>0</v>
      </c>
      <c r="AB51" s="35">
        <f t="shared" si="4"/>
        <v>0</v>
      </c>
      <c r="AC51" s="35">
        <f t="shared" si="4"/>
        <v>0</v>
      </c>
      <c r="AD51" s="14">
        <f t="shared" si="4"/>
        <v>0</v>
      </c>
    </row>
    <row r="52" spans="1:30" x14ac:dyDescent="0.25">
      <c r="A52" s="6" t="s">
        <v>13</v>
      </c>
      <c r="B52" s="9" t="s">
        <v>8</v>
      </c>
      <c r="C52" s="35">
        <f>C43-C34</f>
        <v>0</v>
      </c>
      <c r="D52" s="35">
        <f t="shared" si="4"/>
        <v>0</v>
      </c>
      <c r="E52" s="35">
        <f t="shared" si="4"/>
        <v>0</v>
      </c>
      <c r="F52" s="35">
        <f>F43-F34</f>
        <v>2500000</v>
      </c>
      <c r="G52" s="35">
        <f t="shared" si="4"/>
        <v>5000000</v>
      </c>
      <c r="H52" s="35">
        <f t="shared" si="4"/>
        <v>5000000</v>
      </c>
      <c r="I52" s="35">
        <f t="shared" si="4"/>
        <v>5000000</v>
      </c>
      <c r="J52" s="35">
        <f t="shared" si="4"/>
        <v>5000000</v>
      </c>
      <c r="K52" s="35">
        <f t="shared" si="4"/>
        <v>5000000</v>
      </c>
      <c r="L52" s="35">
        <f t="shared" si="4"/>
        <v>5000000</v>
      </c>
      <c r="M52" s="35">
        <f t="shared" si="4"/>
        <v>5000000</v>
      </c>
      <c r="N52" s="35">
        <f t="shared" si="4"/>
        <v>5000000</v>
      </c>
      <c r="O52" s="35">
        <f t="shared" si="4"/>
        <v>5000000</v>
      </c>
      <c r="P52" s="35">
        <f t="shared" si="4"/>
        <v>5000000</v>
      </c>
      <c r="Q52" s="35">
        <f t="shared" si="4"/>
        <v>5000000</v>
      </c>
      <c r="R52" s="35">
        <f t="shared" si="4"/>
        <v>5000000</v>
      </c>
      <c r="S52" s="35">
        <f t="shared" si="4"/>
        <v>5000000</v>
      </c>
      <c r="T52" s="35">
        <f t="shared" si="4"/>
        <v>5000000</v>
      </c>
      <c r="U52" s="35">
        <f t="shared" si="4"/>
        <v>5000000</v>
      </c>
      <c r="V52" s="35">
        <f t="shared" si="4"/>
        <v>5000000</v>
      </c>
      <c r="W52" s="35">
        <f t="shared" si="4"/>
        <v>5000000</v>
      </c>
      <c r="X52" s="35">
        <f t="shared" si="4"/>
        <v>5000000</v>
      </c>
      <c r="Y52" s="35">
        <f t="shared" si="4"/>
        <v>5000000</v>
      </c>
      <c r="Z52" s="35">
        <f t="shared" si="4"/>
        <v>5000000</v>
      </c>
      <c r="AA52" s="35">
        <f t="shared" si="4"/>
        <v>5000000</v>
      </c>
      <c r="AB52" s="35">
        <f t="shared" si="4"/>
        <v>5000000</v>
      </c>
      <c r="AC52" s="35">
        <f t="shared" si="4"/>
        <v>5000000</v>
      </c>
      <c r="AD52" s="14">
        <f t="shared" si="4"/>
        <v>5000000</v>
      </c>
    </row>
    <row r="53" spans="1:30" x14ac:dyDescent="0.25">
      <c r="A53" s="6" t="s">
        <v>14</v>
      </c>
      <c r="B53" s="9" t="s">
        <v>8</v>
      </c>
      <c r="C53" s="35">
        <f>C44-C35</f>
        <v>0</v>
      </c>
      <c r="D53" s="35">
        <f t="shared" si="4"/>
        <v>0</v>
      </c>
      <c r="E53" s="35">
        <f t="shared" si="4"/>
        <v>0</v>
      </c>
      <c r="F53" s="35">
        <f>F44-F35</f>
        <v>3000000</v>
      </c>
      <c r="G53" s="35">
        <f t="shared" si="4"/>
        <v>6000000</v>
      </c>
      <c r="H53" s="35">
        <f t="shared" si="4"/>
        <v>6000000</v>
      </c>
      <c r="I53" s="35">
        <f t="shared" si="4"/>
        <v>6000000</v>
      </c>
      <c r="J53" s="35">
        <f t="shared" si="4"/>
        <v>6000000</v>
      </c>
      <c r="K53" s="35">
        <f t="shared" si="4"/>
        <v>6000000</v>
      </c>
      <c r="L53" s="35">
        <f t="shared" si="4"/>
        <v>6000000</v>
      </c>
      <c r="M53" s="35">
        <f t="shared" si="4"/>
        <v>6000000</v>
      </c>
      <c r="N53" s="35">
        <f t="shared" si="4"/>
        <v>6000000</v>
      </c>
      <c r="O53" s="35">
        <f t="shared" si="4"/>
        <v>6000000</v>
      </c>
      <c r="P53" s="35">
        <f t="shared" si="4"/>
        <v>6000000</v>
      </c>
      <c r="Q53" s="35">
        <f t="shared" si="4"/>
        <v>6000000</v>
      </c>
      <c r="R53" s="35">
        <f t="shared" si="4"/>
        <v>6000000</v>
      </c>
      <c r="S53" s="35">
        <f t="shared" si="4"/>
        <v>6000000</v>
      </c>
      <c r="T53" s="35">
        <f t="shared" si="4"/>
        <v>6000000</v>
      </c>
      <c r="U53" s="35">
        <f t="shared" si="4"/>
        <v>6000000</v>
      </c>
      <c r="V53" s="35">
        <f t="shared" si="4"/>
        <v>6000000</v>
      </c>
      <c r="W53" s="35">
        <f t="shared" si="4"/>
        <v>6000000</v>
      </c>
      <c r="X53" s="35">
        <f t="shared" si="4"/>
        <v>6000000</v>
      </c>
      <c r="Y53" s="35">
        <f t="shared" si="4"/>
        <v>6000000</v>
      </c>
      <c r="Z53" s="35">
        <f t="shared" si="4"/>
        <v>6000000</v>
      </c>
      <c r="AA53" s="35">
        <f t="shared" si="4"/>
        <v>6000000</v>
      </c>
      <c r="AB53" s="35">
        <f t="shared" si="4"/>
        <v>6000000</v>
      </c>
      <c r="AC53" s="35">
        <f t="shared" si="4"/>
        <v>6000000</v>
      </c>
      <c r="AD53" s="14">
        <f t="shared" si="4"/>
        <v>6000000</v>
      </c>
    </row>
    <row r="54" spans="1:30" ht="15.75" thickBot="1" x14ac:dyDescent="0.3">
      <c r="A54" s="11" t="s">
        <v>34</v>
      </c>
      <c r="B54" s="12" t="s">
        <v>8</v>
      </c>
      <c r="C54" s="36">
        <f>-C51-C52+C53</f>
        <v>-10000000</v>
      </c>
      <c r="D54" s="36">
        <f>-D51-D52+D53</f>
        <v>-20000000</v>
      </c>
      <c r="E54" s="36">
        <f t="shared" ref="E54:AD54" si="5">-E51-E52+E53</f>
        <v>-20000000</v>
      </c>
      <c r="F54" s="36">
        <f t="shared" si="5"/>
        <v>500000</v>
      </c>
      <c r="G54" s="36">
        <f t="shared" si="5"/>
        <v>1000000</v>
      </c>
      <c r="H54" s="36">
        <f t="shared" si="5"/>
        <v>1000000</v>
      </c>
      <c r="I54" s="36">
        <f t="shared" si="5"/>
        <v>1000000</v>
      </c>
      <c r="J54" s="36">
        <f t="shared" si="5"/>
        <v>1000000</v>
      </c>
      <c r="K54" s="36">
        <f t="shared" si="5"/>
        <v>1000000</v>
      </c>
      <c r="L54" s="36">
        <f t="shared" si="5"/>
        <v>1000000</v>
      </c>
      <c r="M54" s="36">
        <f t="shared" si="5"/>
        <v>1000000</v>
      </c>
      <c r="N54" s="36">
        <f t="shared" si="5"/>
        <v>1000000</v>
      </c>
      <c r="O54" s="36">
        <f t="shared" si="5"/>
        <v>1000000</v>
      </c>
      <c r="P54" s="36">
        <f t="shared" si="5"/>
        <v>1000000</v>
      </c>
      <c r="Q54" s="36">
        <f t="shared" si="5"/>
        <v>1000000</v>
      </c>
      <c r="R54" s="36">
        <f t="shared" si="5"/>
        <v>1000000</v>
      </c>
      <c r="S54" s="36">
        <f t="shared" si="5"/>
        <v>1000000</v>
      </c>
      <c r="T54" s="36">
        <f t="shared" si="5"/>
        <v>1000000</v>
      </c>
      <c r="U54" s="36">
        <f t="shared" si="5"/>
        <v>1000000</v>
      </c>
      <c r="V54" s="36">
        <f t="shared" si="5"/>
        <v>1000000</v>
      </c>
      <c r="W54" s="36">
        <f t="shared" si="5"/>
        <v>1000000</v>
      </c>
      <c r="X54" s="36">
        <f t="shared" si="5"/>
        <v>1000000</v>
      </c>
      <c r="Y54" s="36">
        <f t="shared" si="5"/>
        <v>1000000</v>
      </c>
      <c r="Z54" s="36">
        <f t="shared" si="5"/>
        <v>1000000</v>
      </c>
      <c r="AA54" s="36">
        <f t="shared" si="5"/>
        <v>1000000</v>
      </c>
      <c r="AB54" s="36">
        <f t="shared" si="5"/>
        <v>1000000</v>
      </c>
      <c r="AC54" s="36">
        <f t="shared" si="5"/>
        <v>1000000</v>
      </c>
      <c r="AD54" s="37">
        <f t="shared" si="5"/>
        <v>1000000</v>
      </c>
    </row>
    <row r="55" spans="1:30" ht="15.75" thickBot="1" x14ac:dyDescent="0.3"/>
    <row r="56" spans="1:30" x14ac:dyDescent="0.25">
      <c r="A56" s="20" t="s">
        <v>17</v>
      </c>
      <c r="B56" s="38">
        <v>0.04</v>
      </c>
      <c r="C56" s="5"/>
    </row>
    <row r="57" spans="1:30" x14ac:dyDescent="0.25">
      <c r="A57" s="6" t="s">
        <v>12</v>
      </c>
      <c r="B57" s="9" t="s">
        <v>18</v>
      </c>
      <c r="C57" s="14">
        <f>C51+NPV($B$56,D51:AD51)</f>
        <v>47721893.491124257</v>
      </c>
      <c r="D57" s="2"/>
    </row>
    <row r="58" spans="1:30" x14ac:dyDescent="0.25">
      <c r="A58" s="6" t="s">
        <v>13</v>
      </c>
      <c r="B58" s="9" t="s">
        <v>18</v>
      </c>
      <c r="C58" s="14">
        <f>C52+NPV($B$56,D52:AD52)</f>
        <v>69994964.464134857</v>
      </c>
      <c r="D58" s="1"/>
    </row>
    <row r="59" spans="1:30" x14ac:dyDescent="0.25">
      <c r="A59" s="6" t="s">
        <v>14</v>
      </c>
      <c r="B59" s="9" t="s">
        <v>18</v>
      </c>
      <c r="C59" s="14">
        <f>C53+NPV($B$56,D53:AD53)</f>
        <v>83993957.356961846</v>
      </c>
    </row>
    <row r="60" spans="1:30" x14ac:dyDescent="0.25">
      <c r="A60" s="6" t="s">
        <v>19</v>
      </c>
      <c r="B60" s="9" t="s">
        <v>18</v>
      </c>
      <c r="C60" s="14">
        <f>C54+NPV($B$56,D54:AD54)</f>
        <v>-33722900.598297283</v>
      </c>
    </row>
    <row r="61" spans="1:30" ht="15.75" thickBot="1" x14ac:dyDescent="0.3">
      <c r="A61" s="11" t="s">
        <v>20</v>
      </c>
      <c r="B61" s="12"/>
      <c r="C61" s="39">
        <f>IRR(C54:AD54)</f>
        <v>-4.5864979102007153E-2</v>
      </c>
    </row>
  </sheetData>
  <printOptions horizontalCentered="1" verticalCentered="1"/>
  <pageMargins left="0.25" right="0.25" top="0.75" bottom="0.75" header="0.3" footer="0.3"/>
  <pageSetup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calcul</vt:lpstr>
    </vt:vector>
  </TitlesOfParts>
  <Company>European Investment Bank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GRESSIER Alexis</dc:creator>
  <cp:lastModifiedBy>mariana simbrian</cp:lastModifiedBy>
  <cp:lastPrinted>2020-08-13T09:47:37Z</cp:lastPrinted>
  <dcterms:created xsi:type="dcterms:W3CDTF">2020-06-05T06:59:42Z</dcterms:created>
  <dcterms:modified xsi:type="dcterms:W3CDTF">2020-11-11T12:29:31Z</dcterms:modified>
</cp:coreProperties>
</file>